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adrian/Dropbox/01_Projekte/TPM/01_Templates/Burndown Report/"/>
    </mc:Choice>
  </mc:AlternateContent>
  <xr:revisionPtr revIDLastSave="0" documentId="13_ncr:1_{6D570A96-5135-2F46-96AA-C74C8C656F2A}" xr6:coauthVersionLast="47" xr6:coauthVersionMax="47" xr10:uidLastSave="{00000000-0000-0000-0000-000000000000}"/>
  <bookViews>
    <workbookView xWindow="36160" yWindow="500" windowWidth="34560" windowHeight="19640" xr2:uid="{00000000-000D-0000-FFFF-FFFF00000000}"/>
  </bookViews>
  <sheets>
    <sheet name="Nov-2024" sheetId="21" r:id="rId1"/>
    <sheet name="Logged hours Nov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1" l="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C9" i="21"/>
  <c r="S11" i="21"/>
  <c r="T11" i="21"/>
  <c r="U11" i="21"/>
  <c r="AC11" i="21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4" i="8"/>
  <c r="C8" i="21" s="1"/>
  <c r="C10" i="21" s="1"/>
  <c r="H7" i="21"/>
  <c r="H11" i="21" s="1"/>
  <c r="I7" i="21"/>
  <c r="I11" i="21" s="1"/>
  <c r="J7" i="21"/>
  <c r="J11" i="21" s="1"/>
  <c r="K7" i="21"/>
  <c r="K11" i="21" s="1"/>
  <c r="L7" i="21"/>
  <c r="L11" i="21" s="1"/>
  <c r="M7" i="21"/>
  <c r="M11" i="21" s="1"/>
  <c r="N7" i="21"/>
  <c r="N11" i="21" s="1"/>
  <c r="O7" i="21"/>
  <c r="O11" i="21" s="1"/>
  <c r="P7" i="21"/>
  <c r="P11" i="21" s="1"/>
  <c r="Q7" i="21"/>
  <c r="Q11" i="21" s="1"/>
  <c r="R7" i="21"/>
  <c r="R11" i="21" s="1"/>
  <c r="S7" i="21"/>
  <c r="T7" i="21"/>
  <c r="U7" i="21"/>
  <c r="V7" i="21"/>
  <c r="V11" i="21" s="1"/>
  <c r="W7" i="21"/>
  <c r="W11" i="21" s="1"/>
  <c r="X7" i="21"/>
  <c r="X11" i="21" s="1"/>
  <c r="Y7" i="21"/>
  <c r="Y11" i="21" s="1"/>
  <c r="Z7" i="21"/>
  <c r="Z11" i="21" s="1"/>
  <c r="AA7" i="21"/>
  <c r="AA11" i="21" s="1"/>
  <c r="AB7" i="21"/>
  <c r="AB11" i="21" s="1"/>
  <c r="AC7" i="21"/>
  <c r="AD7" i="21"/>
  <c r="AD11" i="21" s="1"/>
  <c r="AE7" i="21"/>
  <c r="AE11" i="21" s="1"/>
  <c r="AF7" i="21"/>
  <c r="AF11" i="21" s="1"/>
  <c r="D7" i="21"/>
  <c r="D11" i="21" s="1"/>
  <c r="E7" i="21"/>
  <c r="E11" i="21" s="1"/>
  <c r="F7" i="21"/>
  <c r="F11" i="21" s="1"/>
  <c r="G7" i="21"/>
  <c r="G11" i="21" s="1"/>
  <c r="C7" i="21"/>
  <c r="C11" i="21" s="1"/>
  <c r="K36" i="8" l="1"/>
  <c r="D8" i="21"/>
  <c r="D10" i="21" s="1"/>
  <c r="C12" i="21"/>
  <c r="E8" i="21" l="1"/>
  <c r="E10" i="21" s="1"/>
  <c r="D12" i="21"/>
  <c r="F8" i="21" l="1"/>
  <c r="F10" i="21" s="1"/>
  <c r="E12" i="21"/>
  <c r="G8" i="21" l="1"/>
  <c r="G10" i="21" s="1"/>
  <c r="F12" i="21"/>
  <c r="H8" i="21" l="1"/>
  <c r="H10" i="21" s="1"/>
  <c r="G12" i="21"/>
  <c r="I8" i="21" l="1"/>
  <c r="I10" i="21" s="1"/>
  <c r="H12" i="21"/>
  <c r="J8" i="21" l="1"/>
  <c r="J10" i="21" s="1"/>
  <c r="I12" i="21"/>
  <c r="K8" i="21" l="1"/>
  <c r="K10" i="21" s="1"/>
  <c r="J12" i="21"/>
  <c r="L8" i="21" l="1"/>
  <c r="L10" i="21" s="1"/>
  <c r="K12" i="21"/>
  <c r="M8" i="21" l="1"/>
  <c r="M10" i="21" s="1"/>
  <c r="L12" i="21"/>
  <c r="N8" i="21" l="1"/>
  <c r="N10" i="21" s="1"/>
  <c r="M12" i="21"/>
  <c r="O8" i="21" l="1"/>
  <c r="O10" i="21" s="1"/>
  <c r="N12" i="21"/>
  <c r="P8" i="21" l="1"/>
  <c r="P10" i="21" s="1"/>
  <c r="O12" i="21"/>
  <c r="Q8" i="21" l="1"/>
  <c r="Q10" i="21" s="1"/>
  <c r="P12" i="21"/>
  <c r="R8" i="21" l="1"/>
  <c r="R10" i="21" s="1"/>
  <c r="Q12" i="21"/>
  <c r="S8" i="21" l="1"/>
  <c r="S10" i="21" s="1"/>
  <c r="R12" i="21"/>
  <c r="T8" i="21" l="1"/>
  <c r="T10" i="21" s="1"/>
  <c r="S12" i="21"/>
  <c r="U8" i="21" l="1"/>
  <c r="U10" i="21" s="1"/>
  <c r="T12" i="21"/>
  <c r="V8" i="21" l="1"/>
  <c r="V10" i="21" s="1"/>
  <c r="U12" i="21"/>
  <c r="W8" i="21" l="1"/>
  <c r="W10" i="21" s="1"/>
  <c r="V12" i="21"/>
  <c r="X8" i="21" l="1"/>
  <c r="X10" i="21" s="1"/>
  <c r="W12" i="21"/>
  <c r="Y8" i="21" l="1"/>
  <c r="Y10" i="21" s="1"/>
  <c r="X12" i="21"/>
  <c r="Z8" i="21" l="1"/>
  <c r="Z10" i="21" s="1"/>
  <c r="Y12" i="21"/>
  <c r="AA8" i="21" l="1"/>
  <c r="AA10" i="21" s="1"/>
  <c r="Z12" i="21"/>
  <c r="AB8" i="21" l="1"/>
  <c r="AB10" i="21" s="1"/>
  <c r="AA12" i="21"/>
  <c r="AC8" i="21" l="1"/>
  <c r="AC10" i="21" s="1"/>
  <c r="AB12" i="21"/>
  <c r="AD8" i="21" l="1"/>
  <c r="AD10" i="21" s="1"/>
  <c r="AC12" i="21"/>
  <c r="AE8" i="21" l="1"/>
  <c r="AE10" i="21" s="1"/>
  <c r="AD12" i="21"/>
  <c r="AF8" i="21" l="1"/>
  <c r="AE12" i="21"/>
  <c r="AF12" i="21" l="1"/>
  <c r="AF10" i="21"/>
</calcChain>
</file>

<file path=xl/sharedStrings.xml><?xml version="1.0" encoding="utf-8"?>
<sst xmlns="http://schemas.openxmlformats.org/spreadsheetml/2006/main" count="210" uniqueCount="32">
  <si>
    <t>Ideal Hours Remaining</t>
  </si>
  <si>
    <t>Actual Hours Remaining</t>
  </si>
  <si>
    <t>Capacity Tracking</t>
  </si>
  <si>
    <t>Day of the month</t>
  </si>
  <si>
    <t>Ideal Pace to Capacity %</t>
  </si>
  <si>
    <t>Actual Pace to Capacity %</t>
  </si>
  <si>
    <t>Date</t>
  </si>
  <si>
    <t>Project Code</t>
  </si>
  <si>
    <t>Task</t>
  </si>
  <si>
    <t>Project Name</t>
  </si>
  <si>
    <t>Resource</t>
  </si>
  <si>
    <t>Hours Logged</t>
  </si>
  <si>
    <t>Termata</t>
  </si>
  <si>
    <t>TM2024</t>
  </si>
  <si>
    <t>Frontend Development</t>
  </si>
  <si>
    <t>Samantha</t>
  </si>
  <si>
    <t>Code Review</t>
  </si>
  <si>
    <t>Testing and QA</t>
  </si>
  <si>
    <t>Content Upload</t>
  </si>
  <si>
    <t>Peter</t>
  </si>
  <si>
    <t>Backend Integration</t>
  </si>
  <si>
    <t>UI Design</t>
  </si>
  <si>
    <t>John</t>
  </si>
  <si>
    <t>November 2024</t>
  </si>
  <si>
    <t>Ideal Hours Logged</t>
  </si>
  <si>
    <t>Actual Pace</t>
  </si>
  <si>
    <t>Monthly budget:</t>
  </si>
  <si>
    <t>hours</t>
  </si>
  <si>
    <t>Aggregated Data</t>
  </si>
  <si>
    <t>Actual Hours:</t>
  </si>
  <si>
    <t>Date:</t>
  </si>
  <si>
    <t>Total actual hours: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</si>
</sst>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0" formatCode="mm/dd/yy;@"/>
    <numFmt numFmtId="179" formatCode="_-* #,##0.00\ _€_-;\-* #,##0.00\ _€_-;_-* &quot;-&quot;??\ _€_-;_-@_-"/>
  </numFmts>
  <fonts count="12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A1D78"/>
        <bgColor indexed="64"/>
      </patternFill>
    </fill>
    <fill>
      <patternFill patternType="solid">
        <fgColor rgb="FFC878BE"/>
        <bgColor indexed="64"/>
      </patternFill>
    </fill>
    <fill>
      <patternFill patternType="solid">
        <fgColor rgb="FFD9F5C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6" fillId="0" borderId="0" xfId="0" applyFont="1"/>
    <xf numFmtId="170" fontId="1" fillId="0" borderId="0" xfId="0" applyNumberFormat="1" applyFont="1" applyAlignment="1">
      <alignment horizontal="center" vertical="center"/>
    </xf>
    <xf numFmtId="43" fontId="1" fillId="0" borderId="0" xfId="1" applyFont="1"/>
    <xf numFmtId="0" fontId="2" fillId="3" borderId="1" xfId="0" applyFont="1" applyFill="1" applyBorder="1" applyAlignment="1">
      <alignment horizontal="center" vertical="top"/>
    </xf>
    <xf numFmtId="170" fontId="2" fillId="3" borderId="1" xfId="0" applyNumberFormat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top"/>
    </xf>
    <xf numFmtId="170" fontId="1" fillId="0" borderId="0" xfId="0" applyNumberFormat="1" applyFont="1" applyAlignment="1">
      <alignment horizontal="center"/>
    </xf>
    <xf numFmtId="170" fontId="1" fillId="0" borderId="1" xfId="0" applyNumberFormat="1" applyFont="1" applyBorder="1" applyAlignment="1">
      <alignment horizontal="center"/>
    </xf>
    <xf numFmtId="10" fontId="1" fillId="2" borderId="1" xfId="0" applyNumberFormat="1" applyFont="1" applyFill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9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1" fillId="0" borderId="0" xfId="0" applyFont="1"/>
    <xf numFmtId="43" fontId="6" fillId="0" borderId="0" xfId="1" applyFont="1"/>
    <xf numFmtId="43" fontId="1" fillId="4" borderId="1" xfId="1" applyFont="1" applyFill="1" applyBorder="1" applyAlignment="1">
      <alignment vertical="center"/>
    </xf>
    <xf numFmtId="43" fontId="2" fillId="4" borderId="1" xfId="1" applyFont="1" applyFill="1" applyBorder="1" applyAlignment="1">
      <alignment horizontal="left" vertical="center"/>
    </xf>
    <xf numFmtId="43" fontId="1" fillId="4" borderId="1" xfId="1" applyFont="1" applyFill="1" applyBorder="1" applyAlignment="1">
      <alignment horizontal="left" vertical="center"/>
    </xf>
    <xf numFmtId="43" fontId="8" fillId="5" borderId="1" xfId="1" applyFont="1" applyFill="1" applyBorder="1" applyAlignment="1">
      <alignment horizontal="center" vertical="center"/>
    </xf>
    <xf numFmtId="0" fontId="1" fillId="0" borderId="0" xfId="0" applyFont="1" applyFill="1"/>
    <xf numFmtId="0" fontId="8" fillId="0" borderId="0" xfId="0" applyFont="1" applyFill="1" applyAlignment="1">
      <alignment vertical="center"/>
    </xf>
    <xf numFmtId="43" fontId="1" fillId="0" borderId="0" xfId="1" applyFont="1" applyFill="1" applyAlignment="1">
      <alignment horizontal="left" vertical="center"/>
    </xf>
    <xf numFmtId="10" fontId="1" fillId="0" borderId="1" xfId="2" applyNumberFormat="1" applyFont="1" applyBorder="1"/>
    <xf numFmtId="179" fontId="6" fillId="0" borderId="0" xfId="0" applyNumberFormat="1" applyFont="1"/>
    <xf numFmtId="43" fontId="2" fillId="6" borderId="1" xfId="1" applyFont="1" applyFill="1" applyBorder="1" applyAlignment="1">
      <alignment horizontal="left" vertical="center"/>
    </xf>
    <xf numFmtId="43" fontId="1" fillId="6" borderId="1" xfId="1" applyFont="1" applyFill="1" applyBorder="1" applyAlignment="1">
      <alignment horizontal="left" vertical="center"/>
    </xf>
    <xf numFmtId="43" fontId="1" fillId="6" borderId="1" xfId="1" applyFont="1" applyFill="1" applyBorder="1" applyAlignment="1">
      <alignment vertical="center"/>
    </xf>
    <xf numFmtId="43" fontId="2" fillId="7" borderId="1" xfId="1" applyFont="1" applyFill="1" applyBorder="1" applyAlignment="1">
      <alignment horizontal="left" vertical="center"/>
    </xf>
    <xf numFmtId="43" fontId="1" fillId="7" borderId="1" xfId="1" applyFont="1" applyFill="1" applyBorder="1" applyAlignment="1">
      <alignment horizontal="left" vertical="center"/>
    </xf>
    <xf numFmtId="43" fontId="1" fillId="7" borderId="1" xfId="1" applyFont="1" applyFill="1" applyBorder="1" applyAlignment="1">
      <alignment vertical="center"/>
    </xf>
    <xf numFmtId="49" fontId="3" fillId="0" borderId="2" xfId="0" applyNumberFormat="1" applyFont="1" applyBorder="1" applyAlignment="1">
      <alignment horizontal="right"/>
    </xf>
    <xf numFmtId="49" fontId="10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colors>
    <mruColors>
      <color rgb="FFD9F5C6"/>
      <color rgb="FFC878BE"/>
      <color rgb="FFC8259B"/>
      <color rgb="FF9A1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800" b="1">
                <a:latin typeface="Arial" panose="020B0604020202020204" pitchFamily="34" charset="0"/>
                <a:cs typeface="Arial" panose="020B0604020202020204" pitchFamily="34" charset="0"/>
              </a:rPr>
              <a:t>Termata Burndown</a:t>
            </a:r>
            <a:r>
              <a:rPr lang="en-GB" sz="1800" b="1" baseline="0">
                <a:latin typeface="Arial" panose="020B0604020202020204" pitchFamily="34" charset="0"/>
                <a:cs typeface="Arial" panose="020B0604020202020204" pitchFamily="34" charset="0"/>
              </a:rPr>
              <a:t> Chart Nov</a:t>
            </a:r>
            <a:endParaRPr lang="en-GB" sz="1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'Nov-2024'!$A$10</c:f>
              <c:strCache>
                <c:ptCount val="1"/>
                <c:pt idx="0">
                  <c:v> Actual Hours Remaining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'Nov-2024'!$B$4:$AF$4</c:f>
              <c:numCache>
                <c:formatCode>mm/dd/yy;@</c:formatCode>
                <c:ptCount val="31"/>
                <c:pt idx="0">
                  <c:v>45596</c:v>
                </c:pt>
                <c:pt idx="1">
                  <c:v>45597</c:v>
                </c:pt>
                <c:pt idx="2">
                  <c:v>45598</c:v>
                </c:pt>
                <c:pt idx="3">
                  <c:v>45599</c:v>
                </c:pt>
                <c:pt idx="4">
                  <c:v>45600</c:v>
                </c:pt>
                <c:pt idx="5">
                  <c:v>45601</c:v>
                </c:pt>
                <c:pt idx="6">
                  <c:v>45602</c:v>
                </c:pt>
                <c:pt idx="7">
                  <c:v>45603</c:v>
                </c:pt>
                <c:pt idx="8">
                  <c:v>45604</c:v>
                </c:pt>
                <c:pt idx="9">
                  <c:v>45605</c:v>
                </c:pt>
                <c:pt idx="10">
                  <c:v>45606</c:v>
                </c:pt>
                <c:pt idx="11">
                  <c:v>45607</c:v>
                </c:pt>
                <c:pt idx="12">
                  <c:v>45608</c:v>
                </c:pt>
                <c:pt idx="13">
                  <c:v>45609</c:v>
                </c:pt>
                <c:pt idx="14">
                  <c:v>45610</c:v>
                </c:pt>
                <c:pt idx="15">
                  <c:v>45611</c:v>
                </c:pt>
                <c:pt idx="16">
                  <c:v>45612</c:v>
                </c:pt>
                <c:pt idx="17">
                  <c:v>45613</c:v>
                </c:pt>
                <c:pt idx="18">
                  <c:v>45614</c:v>
                </c:pt>
                <c:pt idx="19">
                  <c:v>45615</c:v>
                </c:pt>
                <c:pt idx="20">
                  <c:v>45616</c:v>
                </c:pt>
                <c:pt idx="21">
                  <c:v>45617</c:v>
                </c:pt>
                <c:pt idx="22">
                  <c:v>45618</c:v>
                </c:pt>
                <c:pt idx="23">
                  <c:v>45619</c:v>
                </c:pt>
                <c:pt idx="24">
                  <c:v>45620</c:v>
                </c:pt>
                <c:pt idx="25">
                  <c:v>45621</c:v>
                </c:pt>
                <c:pt idx="26">
                  <c:v>45622</c:v>
                </c:pt>
                <c:pt idx="27">
                  <c:v>45623</c:v>
                </c:pt>
                <c:pt idx="28">
                  <c:v>45624</c:v>
                </c:pt>
                <c:pt idx="29">
                  <c:v>45625</c:v>
                </c:pt>
                <c:pt idx="30">
                  <c:v>45626</c:v>
                </c:pt>
              </c:numCache>
            </c:numRef>
          </c:cat>
          <c:val>
            <c:numRef>
              <c:f>'Nov-2024'!$B$9:$AF$9</c:f>
              <c:numCache>
                <c:formatCode>_(* #,##0.00_);_(* \(#,##0.00\);_(* "-"??_);_(@_)</c:formatCode>
                <c:ptCount val="31"/>
                <c:pt idx="0">
                  <c:v>100</c:v>
                </c:pt>
                <c:pt idx="1">
                  <c:v>96.666666666666671</c:v>
                </c:pt>
                <c:pt idx="2">
                  <c:v>93.333333333333329</c:v>
                </c:pt>
                <c:pt idx="3">
                  <c:v>90</c:v>
                </c:pt>
                <c:pt idx="4">
                  <c:v>86.666666666666671</c:v>
                </c:pt>
                <c:pt idx="5">
                  <c:v>83.333333333333329</c:v>
                </c:pt>
                <c:pt idx="6">
                  <c:v>80</c:v>
                </c:pt>
                <c:pt idx="7">
                  <c:v>76.666666666666657</c:v>
                </c:pt>
                <c:pt idx="8">
                  <c:v>73.333333333333329</c:v>
                </c:pt>
                <c:pt idx="9">
                  <c:v>70</c:v>
                </c:pt>
                <c:pt idx="10">
                  <c:v>66.666666666666657</c:v>
                </c:pt>
                <c:pt idx="11">
                  <c:v>63.333333333333329</c:v>
                </c:pt>
                <c:pt idx="12">
                  <c:v>60</c:v>
                </c:pt>
                <c:pt idx="13">
                  <c:v>56.666666666666664</c:v>
                </c:pt>
                <c:pt idx="14">
                  <c:v>53.333333333333329</c:v>
                </c:pt>
                <c:pt idx="15">
                  <c:v>50</c:v>
                </c:pt>
                <c:pt idx="16">
                  <c:v>46.666666666666664</c:v>
                </c:pt>
                <c:pt idx="17">
                  <c:v>43.333333333333329</c:v>
                </c:pt>
                <c:pt idx="18">
                  <c:v>40</c:v>
                </c:pt>
                <c:pt idx="19">
                  <c:v>36.666666666666664</c:v>
                </c:pt>
                <c:pt idx="20">
                  <c:v>33.333333333333329</c:v>
                </c:pt>
                <c:pt idx="21">
                  <c:v>30</c:v>
                </c:pt>
                <c:pt idx="22">
                  <c:v>26.666666666666657</c:v>
                </c:pt>
                <c:pt idx="23">
                  <c:v>23.333333333333329</c:v>
                </c:pt>
                <c:pt idx="24">
                  <c:v>20</c:v>
                </c:pt>
                <c:pt idx="25">
                  <c:v>16.666666666666657</c:v>
                </c:pt>
                <c:pt idx="26">
                  <c:v>13.333333333333329</c:v>
                </c:pt>
                <c:pt idx="27">
                  <c:v>10</c:v>
                </c:pt>
                <c:pt idx="28">
                  <c:v>6.6666666666666572</c:v>
                </c:pt>
                <c:pt idx="29">
                  <c:v>3.3333333333333286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2-D041-8F8B-3B869E64E5EB}"/>
            </c:ext>
          </c:extLst>
        </c:ser>
        <c:ser>
          <c:idx val="1"/>
          <c:order val="1"/>
          <c:tx>
            <c:strRef>
              <c:f>'Nov-2024'!$A$10</c:f>
              <c:strCache>
                <c:ptCount val="1"/>
                <c:pt idx="0">
                  <c:v> Actual Hours Remaining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'Nov-2024'!$B$4:$AF$4</c:f>
              <c:numCache>
                <c:formatCode>mm/dd/yy;@</c:formatCode>
                <c:ptCount val="31"/>
                <c:pt idx="0">
                  <c:v>45596</c:v>
                </c:pt>
                <c:pt idx="1">
                  <c:v>45597</c:v>
                </c:pt>
                <c:pt idx="2">
                  <c:v>45598</c:v>
                </c:pt>
                <c:pt idx="3">
                  <c:v>45599</c:v>
                </c:pt>
                <c:pt idx="4">
                  <c:v>45600</c:v>
                </c:pt>
                <c:pt idx="5">
                  <c:v>45601</c:v>
                </c:pt>
                <c:pt idx="6">
                  <c:v>45602</c:v>
                </c:pt>
                <c:pt idx="7">
                  <c:v>45603</c:v>
                </c:pt>
                <c:pt idx="8">
                  <c:v>45604</c:v>
                </c:pt>
                <c:pt idx="9">
                  <c:v>45605</c:v>
                </c:pt>
                <c:pt idx="10">
                  <c:v>45606</c:v>
                </c:pt>
                <c:pt idx="11">
                  <c:v>45607</c:v>
                </c:pt>
                <c:pt idx="12">
                  <c:v>45608</c:v>
                </c:pt>
                <c:pt idx="13">
                  <c:v>45609</c:v>
                </c:pt>
                <c:pt idx="14">
                  <c:v>45610</c:v>
                </c:pt>
                <c:pt idx="15">
                  <c:v>45611</c:v>
                </c:pt>
                <c:pt idx="16">
                  <c:v>45612</c:v>
                </c:pt>
                <c:pt idx="17">
                  <c:v>45613</c:v>
                </c:pt>
                <c:pt idx="18">
                  <c:v>45614</c:v>
                </c:pt>
                <c:pt idx="19">
                  <c:v>45615</c:v>
                </c:pt>
                <c:pt idx="20">
                  <c:v>45616</c:v>
                </c:pt>
                <c:pt idx="21">
                  <c:v>45617</c:v>
                </c:pt>
                <c:pt idx="22">
                  <c:v>45618</c:v>
                </c:pt>
                <c:pt idx="23">
                  <c:v>45619</c:v>
                </c:pt>
                <c:pt idx="24">
                  <c:v>45620</c:v>
                </c:pt>
                <c:pt idx="25">
                  <c:v>45621</c:v>
                </c:pt>
                <c:pt idx="26">
                  <c:v>45622</c:v>
                </c:pt>
                <c:pt idx="27">
                  <c:v>45623</c:v>
                </c:pt>
                <c:pt idx="28">
                  <c:v>45624</c:v>
                </c:pt>
                <c:pt idx="29">
                  <c:v>45625</c:v>
                </c:pt>
                <c:pt idx="30">
                  <c:v>45626</c:v>
                </c:pt>
              </c:numCache>
            </c:numRef>
          </c:cat>
          <c:val>
            <c:numRef>
              <c:f>'Nov-2024'!$B$10:$AF$10</c:f>
              <c:numCache>
                <c:formatCode>_(* #,##0.00_);_(* \(#,##0.00\);_(* "-"??_);_(@_)</c:formatCode>
                <c:ptCount val="31"/>
                <c:pt idx="0">
                  <c:v>99.23</c:v>
                </c:pt>
                <c:pt idx="1">
                  <c:v>90.240000000000009</c:v>
                </c:pt>
                <c:pt idx="2">
                  <c:v>79.250000000000014</c:v>
                </c:pt>
                <c:pt idx="3">
                  <c:v>85.360000000000014</c:v>
                </c:pt>
                <c:pt idx="4">
                  <c:v>79.88000000000001</c:v>
                </c:pt>
                <c:pt idx="5">
                  <c:v>74.53</c:v>
                </c:pt>
                <c:pt idx="6">
                  <c:v>73.34</c:v>
                </c:pt>
                <c:pt idx="7">
                  <c:v>73.34</c:v>
                </c:pt>
                <c:pt idx="8">
                  <c:v>71.72</c:v>
                </c:pt>
                <c:pt idx="9">
                  <c:v>70.510000000000005</c:v>
                </c:pt>
                <c:pt idx="10">
                  <c:v>70.510000000000005</c:v>
                </c:pt>
                <c:pt idx="11">
                  <c:v>70.510000000000005</c:v>
                </c:pt>
                <c:pt idx="12">
                  <c:v>66.2</c:v>
                </c:pt>
                <c:pt idx="13">
                  <c:v>64.39</c:v>
                </c:pt>
                <c:pt idx="14">
                  <c:v>62.980000000000004</c:v>
                </c:pt>
                <c:pt idx="15">
                  <c:v>57.7</c:v>
                </c:pt>
                <c:pt idx="16">
                  <c:v>54.52</c:v>
                </c:pt>
                <c:pt idx="17">
                  <c:v>54.52</c:v>
                </c:pt>
                <c:pt idx="18">
                  <c:v>49.830000000000005</c:v>
                </c:pt>
                <c:pt idx="19">
                  <c:v>43.780000000000008</c:v>
                </c:pt>
                <c:pt idx="20">
                  <c:v>43.780000000000008</c:v>
                </c:pt>
                <c:pt idx="21">
                  <c:v>43.780000000000008</c:v>
                </c:pt>
                <c:pt idx="22">
                  <c:v>39.350000000000009</c:v>
                </c:pt>
                <c:pt idx="23">
                  <c:v>38.52000000000001</c:v>
                </c:pt>
                <c:pt idx="24">
                  <c:v>38.52000000000001</c:v>
                </c:pt>
                <c:pt idx="25">
                  <c:v>34.540000000000006</c:v>
                </c:pt>
                <c:pt idx="26">
                  <c:v>29.350000000000009</c:v>
                </c:pt>
                <c:pt idx="27">
                  <c:v>21.660000000000011</c:v>
                </c:pt>
                <c:pt idx="28">
                  <c:v>9.6400000000000148</c:v>
                </c:pt>
                <c:pt idx="29">
                  <c:v>2.680000000000021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2-D041-8F8B-3B869E64E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5959951"/>
        <c:axId val="966673647"/>
      </c:lineChart>
      <c:dateAx>
        <c:axId val="965959951"/>
        <c:scaling>
          <c:orientation val="minMax"/>
        </c:scaling>
        <c:delete val="0"/>
        <c:axPos val="b"/>
        <c:numFmt formatCode="mm/dd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966673647"/>
        <c:crosses val="autoZero"/>
        <c:auto val="1"/>
        <c:lblOffset val="100"/>
        <c:baseTimeUnit val="days"/>
      </c:dateAx>
      <c:valAx>
        <c:axId val="966673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965959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1957916</xdr:colOff>
      <xdr:row>14</xdr:row>
      <xdr:rowOff>141818</xdr:rowOff>
    </xdr:from>
    <xdr:to>
      <xdr:col>12</xdr:col>
      <xdr:colOff>177800</xdr:colOff>
      <xdr:row>50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D7C23B-67BA-EADA-CDCA-6159C3AB5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978C5-B496-4840-AE4B-F50A28480E33}">
  <dimension ref="A1:AF12"/>
  <sheetViews>
    <sheetView showGridLines="0" tabSelected="1" zoomScale="110" zoomScaleNormal="110" workbookViewId="0">
      <selection activeCell="N41" sqref="N41"/>
    </sheetView>
  </sheetViews>
  <sheetFormatPr baseColWidth="10" defaultRowHeight="14" x14ac:dyDescent="0.15"/>
  <cols>
    <col min="1" max="1" width="29.33203125" style="1" customWidth="1"/>
    <col min="2" max="2" width="10.83203125" style="1"/>
    <col min="3" max="31" width="9.5" style="1" customWidth="1"/>
    <col min="32" max="32" width="14.1640625" style="1" customWidth="1"/>
    <col min="33" max="16384" width="10.83203125" style="23"/>
  </cols>
  <sheetData>
    <row r="1" spans="1:32" x14ac:dyDescent="0.15">
      <c r="C1" s="1" t="s">
        <v>26</v>
      </c>
    </row>
    <row r="2" spans="1:32" ht="16" x14ac:dyDescent="0.2">
      <c r="A2" s="36" t="s">
        <v>2</v>
      </c>
      <c r="C2" s="1">
        <v>100</v>
      </c>
      <c r="D2" s="1" t="s">
        <v>27</v>
      </c>
      <c r="F2" s="9"/>
      <c r="H2" s="9"/>
    </row>
    <row r="3" spans="1:32" ht="20" x14ac:dyDescent="0.2">
      <c r="A3" s="35" t="s">
        <v>23</v>
      </c>
    </row>
    <row r="4" spans="1:32" ht="16" x14ac:dyDescent="0.2">
      <c r="A4" s="34" t="s">
        <v>6</v>
      </c>
      <c r="B4" s="10">
        <v>45596</v>
      </c>
      <c r="C4" s="10">
        <v>45597</v>
      </c>
      <c r="D4" s="10">
        <v>45598</v>
      </c>
      <c r="E4" s="10">
        <v>45599</v>
      </c>
      <c r="F4" s="10">
        <v>45600</v>
      </c>
      <c r="G4" s="10">
        <v>45601</v>
      </c>
      <c r="H4" s="10">
        <v>45602</v>
      </c>
      <c r="I4" s="10">
        <v>45603</v>
      </c>
      <c r="J4" s="10">
        <v>45604</v>
      </c>
      <c r="K4" s="10">
        <v>45605</v>
      </c>
      <c r="L4" s="10">
        <v>45606</v>
      </c>
      <c r="M4" s="10">
        <v>45607</v>
      </c>
      <c r="N4" s="10">
        <v>45608</v>
      </c>
      <c r="O4" s="10">
        <v>45609</v>
      </c>
      <c r="P4" s="10">
        <v>45610</v>
      </c>
      <c r="Q4" s="10">
        <v>45611</v>
      </c>
      <c r="R4" s="10">
        <v>45612</v>
      </c>
      <c r="S4" s="10">
        <v>45613</v>
      </c>
      <c r="T4" s="10">
        <v>45614</v>
      </c>
      <c r="U4" s="10">
        <v>45615</v>
      </c>
      <c r="V4" s="10">
        <v>45616</v>
      </c>
      <c r="W4" s="10">
        <v>45617</v>
      </c>
      <c r="X4" s="10">
        <v>45618</v>
      </c>
      <c r="Y4" s="10">
        <v>45619</v>
      </c>
      <c r="Z4" s="10">
        <v>45620</v>
      </c>
      <c r="AA4" s="10">
        <v>45621</v>
      </c>
      <c r="AB4" s="10">
        <v>45622</v>
      </c>
      <c r="AC4" s="10">
        <v>45623</v>
      </c>
      <c r="AD4" s="10">
        <v>45624</v>
      </c>
      <c r="AE4" s="10">
        <v>45625</v>
      </c>
      <c r="AF4" s="10">
        <v>45626</v>
      </c>
    </row>
    <row r="5" spans="1:32" x14ac:dyDescent="0.15">
      <c r="A5" s="2" t="s">
        <v>3</v>
      </c>
      <c r="B5" s="16">
        <v>0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  <c r="H5" s="16">
        <v>6</v>
      </c>
      <c r="I5" s="16">
        <v>7</v>
      </c>
      <c r="J5" s="16">
        <v>8</v>
      </c>
      <c r="K5" s="16">
        <v>9</v>
      </c>
      <c r="L5" s="16">
        <v>10</v>
      </c>
      <c r="M5" s="16">
        <v>11</v>
      </c>
      <c r="N5" s="16">
        <v>12</v>
      </c>
      <c r="O5" s="16">
        <v>13</v>
      </c>
      <c r="P5" s="16">
        <v>14</v>
      </c>
      <c r="Q5" s="16">
        <v>15</v>
      </c>
      <c r="R5" s="16">
        <v>16</v>
      </c>
      <c r="S5" s="16">
        <v>17</v>
      </c>
      <c r="T5" s="16">
        <v>18</v>
      </c>
      <c r="U5" s="16">
        <v>19</v>
      </c>
      <c r="V5" s="16">
        <v>20</v>
      </c>
      <c r="W5" s="16">
        <v>21</v>
      </c>
      <c r="X5" s="16">
        <v>22</v>
      </c>
      <c r="Y5" s="16">
        <v>23</v>
      </c>
      <c r="Z5" s="16">
        <v>24</v>
      </c>
      <c r="AA5" s="16">
        <v>25</v>
      </c>
      <c r="AB5" s="16">
        <v>26</v>
      </c>
      <c r="AC5" s="16">
        <v>27</v>
      </c>
      <c r="AD5" s="16">
        <v>28</v>
      </c>
      <c r="AE5" s="16">
        <v>29</v>
      </c>
      <c r="AF5" s="16">
        <v>30</v>
      </c>
    </row>
    <row r="7" spans="1:32" s="24" customFormat="1" ht="18" customHeight="1" x14ac:dyDescent="0.2">
      <c r="A7" s="14" t="s">
        <v>24</v>
      </c>
      <c r="B7" s="15"/>
      <c r="C7" s="22">
        <f>$C$2/30*C5</f>
        <v>3.3333333333333335</v>
      </c>
      <c r="D7" s="22">
        <f>$C$2/30*D5</f>
        <v>6.666666666666667</v>
      </c>
      <c r="E7" s="22">
        <f>$C$2/30*E5</f>
        <v>10</v>
      </c>
      <c r="F7" s="22">
        <f>$C$2/30*F5</f>
        <v>13.333333333333334</v>
      </c>
      <c r="G7" s="22">
        <f>$C$2/30*G5</f>
        <v>16.666666666666668</v>
      </c>
      <c r="H7" s="22">
        <f>$C$2/30*H5</f>
        <v>20</v>
      </c>
      <c r="I7" s="22">
        <f>$C$2/30*I5</f>
        <v>23.333333333333336</v>
      </c>
      <c r="J7" s="22">
        <f>$C$2/30*J5</f>
        <v>26.666666666666668</v>
      </c>
      <c r="K7" s="22">
        <f>$C$2/30*K5</f>
        <v>30</v>
      </c>
      <c r="L7" s="22">
        <f>$C$2/30*L5</f>
        <v>33.333333333333336</v>
      </c>
      <c r="M7" s="22">
        <f>$C$2/30*M5</f>
        <v>36.666666666666671</v>
      </c>
      <c r="N7" s="22">
        <f>$C$2/30*N5</f>
        <v>40</v>
      </c>
      <c r="O7" s="22">
        <f>$C$2/30*O5</f>
        <v>43.333333333333336</v>
      </c>
      <c r="P7" s="22">
        <f>$C$2/30*P5</f>
        <v>46.666666666666671</v>
      </c>
      <c r="Q7" s="22">
        <f>$C$2/30*Q5</f>
        <v>50</v>
      </c>
      <c r="R7" s="22">
        <f>$C$2/30*R5</f>
        <v>53.333333333333336</v>
      </c>
      <c r="S7" s="22">
        <f>$C$2/30*S5</f>
        <v>56.666666666666671</v>
      </c>
      <c r="T7" s="22">
        <f>$C$2/30*T5</f>
        <v>60</v>
      </c>
      <c r="U7" s="22">
        <f>$C$2/30*U5</f>
        <v>63.333333333333336</v>
      </c>
      <c r="V7" s="22">
        <f>$C$2/30*V5</f>
        <v>66.666666666666671</v>
      </c>
      <c r="W7" s="22">
        <f>$C$2/30*W5</f>
        <v>70</v>
      </c>
      <c r="X7" s="22">
        <f>$C$2/30*X5</f>
        <v>73.333333333333343</v>
      </c>
      <c r="Y7" s="22">
        <f>$C$2/30*Y5</f>
        <v>76.666666666666671</v>
      </c>
      <c r="Z7" s="22">
        <f>$C$2/30*Z5</f>
        <v>80</v>
      </c>
      <c r="AA7" s="22">
        <f>$C$2/30*AA5</f>
        <v>83.333333333333343</v>
      </c>
      <c r="AB7" s="22">
        <f>$C$2/30*AB5</f>
        <v>86.666666666666671</v>
      </c>
      <c r="AC7" s="22">
        <f>$C$2/30*AC5</f>
        <v>90</v>
      </c>
      <c r="AD7" s="22">
        <f>$C$2/30*AD5</f>
        <v>93.333333333333343</v>
      </c>
      <c r="AE7" s="22">
        <f>$C$2/30*AE5</f>
        <v>96.666666666666671</v>
      </c>
      <c r="AF7" s="22">
        <f>$C$2/30*AF5</f>
        <v>100</v>
      </c>
    </row>
    <row r="8" spans="1:32" s="25" customFormat="1" ht="17" customHeight="1" x14ac:dyDescent="0.2">
      <c r="A8" s="20" t="s">
        <v>25</v>
      </c>
      <c r="B8" s="21"/>
      <c r="C8" s="19">
        <f>VLOOKUP(C4,'Logged hours Nov'!$J$4:$K$33,2,0)</f>
        <v>8.9899999999999984</v>
      </c>
      <c r="D8" s="19">
        <f>C8+VLOOKUP(D4,'Logged hours Nov'!$J$4:$K$33,2,0)</f>
        <v>10.989999999999998</v>
      </c>
      <c r="E8" s="19">
        <f>D8+VLOOKUP(E4,'Logged hours Nov'!$J$4:$K$33,2,0)</f>
        <v>13.869999999999997</v>
      </c>
      <c r="F8" s="19">
        <f>E8+VLOOKUP(F4,'Logged hours Nov'!$J$4:$K$33,2,0)</f>
        <v>19.349999999999998</v>
      </c>
      <c r="G8" s="19">
        <f>F8+VLOOKUP(G4,'Logged hours Nov'!$J$4:$K$33,2,0)</f>
        <v>24.699999999999996</v>
      </c>
      <c r="H8" s="19">
        <f>G8+VLOOKUP(H4,'Logged hours Nov'!$J$4:$K$33,2,0)</f>
        <v>25.889999999999997</v>
      </c>
      <c r="I8" s="19">
        <f>H8+VLOOKUP(I4,'Logged hours Nov'!$J$4:$K$33,2,0)</f>
        <v>25.889999999999997</v>
      </c>
      <c r="J8" s="19">
        <f>I8+VLOOKUP(J4,'Logged hours Nov'!$J$4:$K$33,2,0)</f>
        <v>27.509999999999998</v>
      </c>
      <c r="K8" s="19">
        <f>J8+VLOOKUP(K4,'Logged hours Nov'!$J$4:$K$33,2,0)</f>
        <v>28.72</v>
      </c>
      <c r="L8" s="19">
        <f>K8+VLOOKUP(L4,'Logged hours Nov'!$J$4:$K$33,2,0)</f>
        <v>28.72</v>
      </c>
      <c r="M8" s="19">
        <f>L8+VLOOKUP(M4,'Logged hours Nov'!$J$4:$K$33,2,0)</f>
        <v>28.72</v>
      </c>
      <c r="N8" s="19">
        <f>M8+VLOOKUP(N4,'Logged hours Nov'!$J$4:$K$33,2,0)</f>
        <v>33.03</v>
      </c>
      <c r="O8" s="19">
        <f>N8+VLOOKUP(O4,'Logged hours Nov'!$J$4:$K$33,2,0)</f>
        <v>34.840000000000003</v>
      </c>
      <c r="P8" s="19">
        <f>O8+VLOOKUP(P4,'Logged hours Nov'!$J$4:$K$33,2,0)</f>
        <v>36.25</v>
      </c>
      <c r="Q8" s="19">
        <f>P8+VLOOKUP(Q4,'Logged hours Nov'!$J$4:$K$33,2,0)</f>
        <v>41.53</v>
      </c>
      <c r="R8" s="19">
        <f>Q8+VLOOKUP(R4,'Logged hours Nov'!$J$4:$K$33,2,0)</f>
        <v>44.71</v>
      </c>
      <c r="S8" s="19">
        <f>R8+VLOOKUP(S4,'Logged hours Nov'!$J$4:$K$33,2,0)</f>
        <v>44.71</v>
      </c>
      <c r="T8" s="19">
        <f>S8+VLOOKUP(T4,'Logged hours Nov'!$J$4:$K$33,2,0)</f>
        <v>49.4</v>
      </c>
      <c r="U8" s="19">
        <f>T8+VLOOKUP(U4,'Logged hours Nov'!$J$4:$K$33,2,0)</f>
        <v>55.449999999999996</v>
      </c>
      <c r="V8" s="19">
        <f>U8+VLOOKUP(V4,'Logged hours Nov'!$J$4:$K$33,2,0)</f>
        <v>55.449999999999996</v>
      </c>
      <c r="W8" s="19">
        <f>V8+VLOOKUP(W4,'Logged hours Nov'!$J$4:$K$33,2,0)</f>
        <v>55.449999999999996</v>
      </c>
      <c r="X8" s="19">
        <f>W8+VLOOKUP(X4,'Logged hours Nov'!$J$4:$K$33,2,0)</f>
        <v>59.879999999999995</v>
      </c>
      <c r="Y8" s="19">
        <f>X8+VLOOKUP(Y4,'Logged hours Nov'!$J$4:$K$33,2,0)</f>
        <v>60.709999999999994</v>
      </c>
      <c r="Z8" s="19">
        <f>Y8+VLOOKUP(Z4,'Logged hours Nov'!$J$4:$K$33,2,0)</f>
        <v>60.709999999999994</v>
      </c>
      <c r="AA8" s="19">
        <f>Z8+VLOOKUP(AA4,'Logged hours Nov'!$J$4:$K$33,2,0)</f>
        <v>64.69</v>
      </c>
      <c r="AB8" s="19">
        <f>AA8+VLOOKUP(AB4,'Logged hours Nov'!$J$4:$K$33,2,0)</f>
        <v>69.88</v>
      </c>
      <c r="AC8" s="19">
        <f>AB8+VLOOKUP(AC4,'Logged hours Nov'!$J$4:$K$33,2,0)</f>
        <v>77.569999999999993</v>
      </c>
      <c r="AD8" s="19">
        <f>AC8+VLOOKUP(AD4,'Logged hours Nov'!$J$4:$K$33,2,0)</f>
        <v>89.589999999999989</v>
      </c>
      <c r="AE8" s="19">
        <f>AD8+VLOOKUP(AE4,'Logged hours Nov'!$J$4:$K$33,2,0)</f>
        <v>96.549999999999983</v>
      </c>
      <c r="AF8" s="19">
        <f>AE8+VLOOKUP(AF4,'Logged hours Nov'!$J$4:$K$33,2,0)</f>
        <v>99.22999999999999</v>
      </c>
    </row>
    <row r="9" spans="1:32" s="25" customFormat="1" ht="17" customHeight="1" x14ac:dyDescent="0.2">
      <c r="A9" s="28" t="s">
        <v>0</v>
      </c>
      <c r="B9" s="29">
        <v>100</v>
      </c>
      <c r="C9" s="30">
        <f>100-C7</f>
        <v>96.666666666666671</v>
      </c>
      <c r="D9" s="30">
        <f t="shared" ref="D9:AF9" si="0">100-D7</f>
        <v>93.333333333333329</v>
      </c>
      <c r="E9" s="30">
        <f t="shared" si="0"/>
        <v>90</v>
      </c>
      <c r="F9" s="30">
        <f t="shared" si="0"/>
        <v>86.666666666666671</v>
      </c>
      <c r="G9" s="30">
        <f t="shared" si="0"/>
        <v>83.333333333333329</v>
      </c>
      <c r="H9" s="30">
        <f t="shared" si="0"/>
        <v>80</v>
      </c>
      <c r="I9" s="30">
        <f t="shared" si="0"/>
        <v>76.666666666666657</v>
      </c>
      <c r="J9" s="30">
        <f t="shared" si="0"/>
        <v>73.333333333333329</v>
      </c>
      <c r="K9" s="30">
        <f t="shared" si="0"/>
        <v>70</v>
      </c>
      <c r="L9" s="30">
        <f t="shared" si="0"/>
        <v>66.666666666666657</v>
      </c>
      <c r="M9" s="30">
        <f t="shared" si="0"/>
        <v>63.333333333333329</v>
      </c>
      <c r="N9" s="30">
        <f t="shared" si="0"/>
        <v>60</v>
      </c>
      <c r="O9" s="30">
        <f t="shared" si="0"/>
        <v>56.666666666666664</v>
      </c>
      <c r="P9" s="30">
        <f t="shared" si="0"/>
        <v>53.333333333333329</v>
      </c>
      <c r="Q9" s="30">
        <f t="shared" si="0"/>
        <v>50</v>
      </c>
      <c r="R9" s="30">
        <f t="shared" si="0"/>
        <v>46.666666666666664</v>
      </c>
      <c r="S9" s="30">
        <f t="shared" si="0"/>
        <v>43.333333333333329</v>
      </c>
      <c r="T9" s="30">
        <f t="shared" si="0"/>
        <v>40</v>
      </c>
      <c r="U9" s="30">
        <f t="shared" si="0"/>
        <v>36.666666666666664</v>
      </c>
      <c r="V9" s="30">
        <f t="shared" si="0"/>
        <v>33.333333333333329</v>
      </c>
      <c r="W9" s="30">
        <f t="shared" si="0"/>
        <v>30</v>
      </c>
      <c r="X9" s="30">
        <f t="shared" si="0"/>
        <v>26.666666666666657</v>
      </c>
      <c r="Y9" s="30">
        <f t="shared" si="0"/>
        <v>23.333333333333329</v>
      </c>
      <c r="Z9" s="30">
        <f t="shared" si="0"/>
        <v>20</v>
      </c>
      <c r="AA9" s="30">
        <f t="shared" si="0"/>
        <v>16.666666666666657</v>
      </c>
      <c r="AB9" s="30">
        <f t="shared" si="0"/>
        <v>13.333333333333329</v>
      </c>
      <c r="AC9" s="30">
        <f t="shared" si="0"/>
        <v>10</v>
      </c>
      <c r="AD9" s="30">
        <f t="shared" si="0"/>
        <v>6.6666666666666572</v>
      </c>
      <c r="AE9" s="30">
        <f t="shared" si="0"/>
        <v>3.3333333333333286</v>
      </c>
      <c r="AF9" s="30">
        <f t="shared" si="0"/>
        <v>0</v>
      </c>
    </row>
    <row r="10" spans="1:32" s="25" customFormat="1" ht="17" customHeight="1" x14ac:dyDescent="0.2">
      <c r="A10" s="31" t="s">
        <v>1</v>
      </c>
      <c r="B10" s="32">
        <v>99.23</v>
      </c>
      <c r="C10" s="33">
        <f>B10-C8</f>
        <v>90.240000000000009</v>
      </c>
      <c r="D10" s="33">
        <f>C10-D8</f>
        <v>79.250000000000014</v>
      </c>
      <c r="E10" s="33">
        <f t="shared" ref="E10:AF10" si="1">99.23-E8</f>
        <v>85.360000000000014</v>
      </c>
      <c r="F10" s="33">
        <f t="shared" si="1"/>
        <v>79.88000000000001</v>
      </c>
      <c r="G10" s="33">
        <f t="shared" si="1"/>
        <v>74.53</v>
      </c>
      <c r="H10" s="33">
        <f t="shared" si="1"/>
        <v>73.34</v>
      </c>
      <c r="I10" s="33">
        <f t="shared" si="1"/>
        <v>73.34</v>
      </c>
      <c r="J10" s="33">
        <f t="shared" si="1"/>
        <v>71.72</v>
      </c>
      <c r="K10" s="33">
        <f t="shared" si="1"/>
        <v>70.510000000000005</v>
      </c>
      <c r="L10" s="33">
        <f t="shared" si="1"/>
        <v>70.510000000000005</v>
      </c>
      <c r="M10" s="33">
        <f t="shared" si="1"/>
        <v>70.510000000000005</v>
      </c>
      <c r="N10" s="33">
        <f t="shared" si="1"/>
        <v>66.2</v>
      </c>
      <c r="O10" s="33">
        <f t="shared" si="1"/>
        <v>64.39</v>
      </c>
      <c r="P10" s="33">
        <f t="shared" si="1"/>
        <v>62.980000000000004</v>
      </c>
      <c r="Q10" s="33">
        <f t="shared" si="1"/>
        <v>57.7</v>
      </c>
      <c r="R10" s="33">
        <f t="shared" si="1"/>
        <v>54.52</v>
      </c>
      <c r="S10" s="33">
        <f t="shared" si="1"/>
        <v>54.52</v>
      </c>
      <c r="T10" s="33">
        <f t="shared" si="1"/>
        <v>49.830000000000005</v>
      </c>
      <c r="U10" s="33">
        <f t="shared" si="1"/>
        <v>43.780000000000008</v>
      </c>
      <c r="V10" s="33">
        <f t="shared" si="1"/>
        <v>43.780000000000008</v>
      </c>
      <c r="W10" s="33">
        <f t="shared" si="1"/>
        <v>43.780000000000008</v>
      </c>
      <c r="X10" s="33">
        <f t="shared" si="1"/>
        <v>39.350000000000009</v>
      </c>
      <c r="Y10" s="33">
        <f t="shared" si="1"/>
        <v>38.52000000000001</v>
      </c>
      <c r="Z10" s="33">
        <f t="shared" si="1"/>
        <v>38.52000000000001</v>
      </c>
      <c r="AA10" s="33">
        <f t="shared" si="1"/>
        <v>34.540000000000006</v>
      </c>
      <c r="AB10" s="33">
        <f t="shared" si="1"/>
        <v>29.350000000000009</v>
      </c>
      <c r="AC10" s="33">
        <f t="shared" si="1"/>
        <v>21.660000000000011</v>
      </c>
      <c r="AD10" s="33">
        <f t="shared" si="1"/>
        <v>9.6400000000000148</v>
      </c>
      <c r="AE10" s="33">
        <f t="shared" si="1"/>
        <v>2.680000000000021</v>
      </c>
      <c r="AF10" s="33">
        <f t="shared" si="1"/>
        <v>0</v>
      </c>
    </row>
    <row r="11" spans="1:32" x14ac:dyDescent="0.15">
      <c r="A11" s="11" t="s">
        <v>4</v>
      </c>
      <c r="B11" s="12"/>
      <c r="C11" s="26">
        <f>C7/$C$2</f>
        <v>3.3333333333333333E-2</v>
      </c>
      <c r="D11" s="26">
        <f t="shared" ref="D11:AF11" si="2">D7/$C$2</f>
        <v>6.6666666666666666E-2</v>
      </c>
      <c r="E11" s="26">
        <f t="shared" si="2"/>
        <v>0.1</v>
      </c>
      <c r="F11" s="26">
        <f t="shared" si="2"/>
        <v>0.13333333333333333</v>
      </c>
      <c r="G11" s="26">
        <f t="shared" si="2"/>
        <v>0.16666666666666669</v>
      </c>
      <c r="H11" s="26">
        <f t="shared" si="2"/>
        <v>0.2</v>
      </c>
      <c r="I11" s="26">
        <f t="shared" si="2"/>
        <v>0.23333333333333336</v>
      </c>
      <c r="J11" s="26">
        <f t="shared" si="2"/>
        <v>0.26666666666666666</v>
      </c>
      <c r="K11" s="26">
        <f t="shared" si="2"/>
        <v>0.3</v>
      </c>
      <c r="L11" s="26">
        <f t="shared" si="2"/>
        <v>0.33333333333333337</v>
      </c>
      <c r="M11" s="26">
        <f t="shared" si="2"/>
        <v>0.3666666666666667</v>
      </c>
      <c r="N11" s="26">
        <f t="shared" si="2"/>
        <v>0.4</v>
      </c>
      <c r="O11" s="26">
        <f t="shared" si="2"/>
        <v>0.43333333333333335</v>
      </c>
      <c r="P11" s="26">
        <f t="shared" si="2"/>
        <v>0.46666666666666673</v>
      </c>
      <c r="Q11" s="26">
        <f t="shared" si="2"/>
        <v>0.5</v>
      </c>
      <c r="R11" s="26">
        <f t="shared" si="2"/>
        <v>0.53333333333333333</v>
      </c>
      <c r="S11" s="26">
        <f t="shared" si="2"/>
        <v>0.56666666666666676</v>
      </c>
      <c r="T11" s="26">
        <f t="shared" si="2"/>
        <v>0.6</v>
      </c>
      <c r="U11" s="26">
        <f t="shared" si="2"/>
        <v>0.6333333333333333</v>
      </c>
      <c r="V11" s="26">
        <f t="shared" si="2"/>
        <v>0.66666666666666674</v>
      </c>
      <c r="W11" s="26">
        <f t="shared" si="2"/>
        <v>0.7</v>
      </c>
      <c r="X11" s="26">
        <f t="shared" si="2"/>
        <v>0.73333333333333339</v>
      </c>
      <c r="Y11" s="26">
        <f t="shared" si="2"/>
        <v>0.76666666666666672</v>
      </c>
      <c r="Z11" s="26">
        <f t="shared" si="2"/>
        <v>0.8</v>
      </c>
      <c r="AA11" s="26">
        <f t="shared" si="2"/>
        <v>0.83333333333333348</v>
      </c>
      <c r="AB11" s="26">
        <f t="shared" si="2"/>
        <v>0.8666666666666667</v>
      </c>
      <c r="AC11" s="26">
        <f t="shared" si="2"/>
        <v>0.9</v>
      </c>
      <c r="AD11" s="26">
        <f t="shared" si="2"/>
        <v>0.93333333333333346</v>
      </c>
      <c r="AE11" s="26">
        <f t="shared" si="2"/>
        <v>0.96666666666666667</v>
      </c>
      <c r="AF11" s="26">
        <f t="shared" si="2"/>
        <v>1</v>
      </c>
    </row>
    <row r="12" spans="1:32" x14ac:dyDescent="0.15">
      <c r="A12" s="11" t="s">
        <v>5</v>
      </c>
      <c r="B12" s="12"/>
      <c r="C12" s="26">
        <f>C8/$C$2</f>
        <v>8.989999999999998E-2</v>
      </c>
      <c r="D12" s="26">
        <f t="shared" ref="D12:AF12" si="3">D8/$C$2</f>
        <v>0.10989999999999998</v>
      </c>
      <c r="E12" s="26">
        <f t="shared" si="3"/>
        <v>0.13869999999999996</v>
      </c>
      <c r="F12" s="26">
        <f t="shared" si="3"/>
        <v>0.19349999999999998</v>
      </c>
      <c r="G12" s="26">
        <f t="shared" si="3"/>
        <v>0.24699999999999997</v>
      </c>
      <c r="H12" s="26">
        <f t="shared" si="3"/>
        <v>0.25889999999999996</v>
      </c>
      <c r="I12" s="26">
        <f t="shared" si="3"/>
        <v>0.25889999999999996</v>
      </c>
      <c r="J12" s="26">
        <f t="shared" si="3"/>
        <v>0.27509999999999996</v>
      </c>
      <c r="K12" s="26">
        <f t="shared" si="3"/>
        <v>0.28720000000000001</v>
      </c>
      <c r="L12" s="26">
        <f t="shared" si="3"/>
        <v>0.28720000000000001</v>
      </c>
      <c r="M12" s="26">
        <f t="shared" si="3"/>
        <v>0.28720000000000001</v>
      </c>
      <c r="N12" s="26">
        <f t="shared" si="3"/>
        <v>0.33030000000000004</v>
      </c>
      <c r="O12" s="26">
        <f t="shared" si="3"/>
        <v>0.34840000000000004</v>
      </c>
      <c r="P12" s="26">
        <f t="shared" si="3"/>
        <v>0.36249999999999999</v>
      </c>
      <c r="Q12" s="26">
        <f t="shared" si="3"/>
        <v>0.4153</v>
      </c>
      <c r="R12" s="26">
        <f t="shared" si="3"/>
        <v>0.4471</v>
      </c>
      <c r="S12" s="26">
        <f t="shared" si="3"/>
        <v>0.4471</v>
      </c>
      <c r="T12" s="26">
        <f t="shared" si="3"/>
        <v>0.49399999999999999</v>
      </c>
      <c r="U12" s="26">
        <f t="shared" si="3"/>
        <v>0.55449999999999999</v>
      </c>
      <c r="V12" s="26">
        <f t="shared" si="3"/>
        <v>0.55449999999999999</v>
      </c>
      <c r="W12" s="26">
        <f t="shared" si="3"/>
        <v>0.55449999999999999</v>
      </c>
      <c r="X12" s="26">
        <f t="shared" si="3"/>
        <v>0.5988</v>
      </c>
      <c r="Y12" s="26">
        <f t="shared" si="3"/>
        <v>0.60709999999999997</v>
      </c>
      <c r="Z12" s="26">
        <f t="shared" si="3"/>
        <v>0.60709999999999997</v>
      </c>
      <c r="AA12" s="26">
        <f t="shared" si="3"/>
        <v>0.64690000000000003</v>
      </c>
      <c r="AB12" s="26">
        <f t="shared" si="3"/>
        <v>0.69879999999999998</v>
      </c>
      <c r="AC12" s="26">
        <f t="shared" si="3"/>
        <v>0.77569999999999995</v>
      </c>
      <c r="AD12" s="26">
        <f t="shared" si="3"/>
        <v>0.89589999999999992</v>
      </c>
      <c r="AE12" s="26">
        <f t="shared" si="3"/>
        <v>0.9654999999999998</v>
      </c>
      <c r="AF12" s="26">
        <f t="shared" si="3"/>
        <v>0.99229999999999985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B1:O48"/>
  <sheetViews>
    <sheetView zoomScale="115" zoomScaleNormal="115" workbookViewId="0">
      <selection activeCell="A31" sqref="A31"/>
    </sheetView>
  </sheetViews>
  <sheetFormatPr baseColWidth="10" defaultColWidth="14.5" defaultRowHeight="16" x14ac:dyDescent="0.2"/>
  <cols>
    <col min="1" max="1" width="14.5" style="3"/>
    <col min="2" max="2" width="17.83203125" style="1" customWidth="1"/>
    <col min="3" max="3" width="16.6640625" style="13" customWidth="1"/>
    <col min="4" max="4" width="26.5" style="1" customWidth="1"/>
    <col min="5" max="5" width="17.83203125" style="1" customWidth="1"/>
    <col min="6" max="6" width="14.33203125" style="4" customWidth="1"/>
    <col min="7" max="7" width="16" style="5" customWidth="1"/>
    <col min="8" max="9" width="14.5" style="3"/>
    <col min="10" max="10" width="16.1640625" style="3" customWidth="1"/>
    <col min="11" max="11" width="14.5" style="3"/>
    <col min="12" max="12" width="21.33203125" style="3" customWidth="1"/>
    <col min="13" max="16384" width="14.5" style="3"/>
  </cols>
  <sheetData>
    <row r="1" spans="2:15" x14ac:dyDescent="0.2">
      <c r="B1" s="6" t="s">
        <v>9</v>
      </c>
      <c r="C1" s="6" t="s">
        <v>7</v>
      </c>
      <c r="D1" s="6" t="s">
        <v>8</v>
      </c>
      <c r="E1" s="6" t="s">
        <v>10</v>
      </c>
      <c r="F1" s="7" t="s">
        <v>6</v>
      </c>
      <c r="G1" s="8" t="s">
        <v>11</v>
      </c>
      <c r="J1" s="17" t="s">
        <v>28</v>
      </c>
      <c r="M1" s="4"/>
      <c r="O1" s="4"/>
    </row>
    <row r="2" spans="2:15" x14ac:dyDescent="0.2">
      <c r="B2" s="1" t="s">
        <v>12</v>
      </c>
      <c r="C2" s="13" t="s">
        <v>13</v>
      </c>
      <c r="D2" s="1" t="s">
        <v>18</v>
      </c>
      <c r="E2" s="1" t="s">
        <v>19</v>
      </c>
      <c r="F2" s="4">
        <v>45597</v>
      </c>
      <c r="G2" s="5">
        <v>3.52</v>
      </c>
      <c r="J2" s="3" t="s">
        <v>30</v>
      </c>
      <c r="K2" s="3" t="s">
        <v>29</v>
      </c>
    </row>
    <row r="3" spans="2:15" x14ac:dyDescent="0.2">
      <c r="B3" s="1" t="s">
        <v>12</v>
      </c>
      <c r="C3" s="13" t="s">
        <v>13</v>
      </c>
      <c r="D3" s="1" t="s">
        <v>21</v>
      </c>
      <c r="E3" s="1" t="s">
        <v>22</v>
      </c>
      <c r="F3" s="4">
        <v>45597</v>
      </c>
      <c r="G3" s="5">
        <v>1.92</v>
      </c>
      <c r="J3" s="4">
        <v>45596</v>
      </c>
      <c r="K3" s="3">
        <v>0</v>
      </c>
    </row>
    <row r="4" spans="2:15" x14ac:dyDescent="0.2">
      <c r="B4" s="1" t="s">
        <v>12</v>
      </c>
      <c r="C4" s="13" t="s">
        <v>13</v>
      </c>
      <c r="D4" s="1" t="s">
        <v>18</v>
      </c>
      <c r="E4" s="1" t="s">
        <v>22</v>
      </c>
      <c r="F4" s="4">
        <v>45597</v>
      </c>
      <c r="G4" s="5">
        <v>3.55</v>
      </c>
      <c r="J4" s="4">
        <v>45597</v>
      </c>
      <c r="K4" s="18">
        <f>SUMIF(F2:F48,"="&amp;J4,G2:G48)</f>
        <v>8.9899999999999984</v>
      </c>
    </row>
    <row r="5" spans="2:15" x14ac:dyDescent="0.2">
      <c r="B5" s="1" t="s">
        <v>12</v>
      </c>
      <c r="C5" s="13" t="s">
        <v>13</v>
      </c>
      <c r="D5" s="1" t="s">
        <v>17</v>
      </c>
      <c r="E5" s="1" t="s">
        <v>15</v>
      </c>
      <c r="F5" s="4">
        <v>45598</v>
      </c>
      <c r="G5" s="5">
        <v>2</v>
      </c>
      <c r="J5" s="4">
        <v>45598</v>
      </c>
      <c r="K5" s="18">
        <f>SUMIF(F3:F49,"="&amp;J5,G3:G49)</f>
        <v>2</v>
      </c>
      <c r="L5" s="27"/>
    </row>
    <row r="6" spans="2:15" x14ac:dyDescent="0.2">
      <c r="B6" s="1" t="s">
        <v>12</v>
      </c>
      <c r="C6" s="13" t="s">
        <v>13</v>
      </c>
      <c r="D6" s="1" t="s">
        <v>17</v>
      </c>
      <c r="E6" s="1" t="s">
        <v>15</v>
      </c>
      <c r="F6" s="4">
        <v>45599</v>
      </c>
      <c r="G6" s="5">
        <v>1.63</v>
      </c>
      <c r="J6" s="4">
        <v>45599</v>
      </c>
      <c r="K6" s="18">
        <f>SUMIF(F4:F50,"="&amp;J6,G4:G50)</f>
        <v>2.88</v>
      </c>
      <c r="L6" s="27"/>
    </row>
    <row r="7" spans="2:15" x14ac:dyDescent="0.2">
      <c r="B7" s="1" t="s">
        <v>12</v>
      </c>
      <c r="C7" s="13" t="s">
        <v>13</v>
      </c>
      <c r="D7" s="1" t="s">
        <v>20</v>
      </c>
      <c r="E7" s="1" t="s">
        <v>19</v>
      </c>
      <c r="F7" s="4">
        <v>45599</v>
      </c>
      <c r="G7" s="5">
        <v>1.25</v>
      </c>
      <c r="J7" s="4">
        <v>45600</v>
      </c>
      <c r="K7" s="18">
        <f>SUMIF(F5:F51,"="&amp;J7,G5:G51)</f>
        <v>5.48</v>
      </c>
      <c r="L7" s="27"/>
    </row>
    <row r="8" spans="2:15" x14ac:dyDescent="0.2">
      <c r="B8" s="1" t="s">
        <v>12</v>
      </c>
      <c r="C8" s="13" t="s">
        <v>13</v>
      </c>
      <c r="D8" s="1" t="s">
        <v>16</v>
      </c>
      <c r="E8" s="1" t="s">
        <v>15</v>
      </c>
      <c r="F8" s="4">
        <v>45600</v>
      </c>
      <c r="G8" s="5">
        <v>2</v>
      </c>
      <c r="J8" s="4">
        <v>45601</v>
      </c>
      <c r="K8" s="18">
        <f>SUMIF(F6:F52,"="&amp;J8,G6:G52)</f>
        <v>5.35</v>
      </c>
      <c r="L8" s="27"/>
    </row>
    <row r="9" spans="2:15" x14ac:dyDescent="0.2">
      <c r="B9" s="1" t="s">
        <v>12</v>
      </c>
      <c r="C9" s="13" t="s">
        <v>13</v>
      </c>
      <c r="D9" s="1" t="s">
        <v>18</v>
      </c>
      <c r="E9" s="1" t="s">
        <v>22</v>
      </c>
      <c r="F9" s="4">
        <v>45600</v>
      </c>
      <c r="G9" s="5">
        <v>3.48</v>
      </c>
      <c r="J9" s="4">
        <v>45602</v>
      </c>
      <c r="K9" s="18">
        <f>SUMIF(F7:F53,"="&amp;J9,G7:G53)</f>
        <v>1.19</v>
      </c>
      <c r="L9" s="27"/>
    </row>
    <row r="10" spans="2:15" x14ac:dyDescent="0.2">
      <c r="B10" s="1" t="s">
        <v>12</v>
      </c>
      <c r="C10" s="13" t="s">
        <v>13</v>
      </c>
      <c r="D10" s="1" t="s">
        <v>16</v>
      </c>
      <c r="E10" s="1" t="s">
        <v>15</v>
      </c>
      <c r="F10" s="4">
        <v>45601</v>
      </c>
      <c r="G10" s="5">
        <v>1.99</v>
      </c>
      <c r="J10" s="4">
        <v>45603</v>
      </c>
      <c r="K10" s="18">
        <f>SUMIF(F8:F54,"="&amp;J10,G8:G54)</f>
        <v>0</v>
      </c>
      <c r="L10" s="27"/>
    </row>
    <row r="11" spans="2:15" x14ac:dyDescent="0.2">
      <c r="B11" s="1" t="s">
        <v>12</v>
      </c>
      <c r="C11" s="13" t="s">
        <v>13</v>
      </c>
      <c r="D11" s="1" t="s">
        <v>20</v>
      </c>
      <c r="E11" s="1" t="s">
        <v>15</v>
      </c>
      <c r="F11" s="4">
        <v>45601</v>
      </c>
      <c r="G11" s="5">
        <v>2.5099999999999998</v>
      </c>
      <c r="J11" s="4">
        <v>45604</v>
      </c>
      <c r="K11" s="18">
        <f>SUMIF(F9:F55,"="&amp;J11,G9:G55)</f>
        <v>1.62</v>
      </c>
      <c r="L11" s="27"/>
    </row>
    <row r="12" spans="2:15" x14ac:dyDescent="0.2">
      <c r="B12" s="1" t="s">
        <v>12</v>
      </c>
      <c r="C12" s="13" t="s">
        <v>13</v>
      </c>
      <c r="D12" s="1" t="s">
        <v>21</v>
      </c>
      <c r="E12" s="1" t="s">
        <v>22</v>
      </c>
      <c r="F12" s="4">
        <v>45601</v>
      </c>
      <c r="G12" s="5">
        <v>0.85</v>
      </c>
      <c r="J12" s="4">
        <v>45605</v>
      </c>
      <c r="K12" s="18">
        <f>SUMIF(F10:F56,"="&amp;J12,G10:G56)</f>
        <v>1.21</v>
      </c>
      <c r="L12" s="27"/>
    </row>
    <row r="13" spans="2:15" ht="15" customHeight="1" x14ac:dyDescent="0.2">
      <c r="B13" s="1" t="s">
        <v>12</v>
      </c>
      <c r="C13" s="13" t="s">
        <v>13</v>
      </c>
      <c r="D13" s="1" t="s">
        <v>18</v>
      </c>
      <c r="E13" s="1" t="s">
        <v>22</v>
      </c>
      <c r="F13" s="4">
        <v>45602</v>
      </c>
      <c r="G13" s="5">
        <v>1.19</v>
      </c>
      <c r="J13" s="4">
        <v>45606</v>
      </c>
      <c r="K13" s="18">
        <f>SUMIF(F11:F57,"="&amp;J13,G11:G57)</f>
        <v>0</v>
      </c>
      <c r="L13" s="27"/>
    </row>
    <row r="14" spans="2:15" x14ac:dyDescent="0.2">
      <c r="B14" s="1" t="s">
        <v>12</v>
      </c>
      <c r="C14" s="13" t="s">
        <v>13</v>
      </c>
      <c r="D14" s="1" t="s">
        <v>18</v>
      </c>
      <c r="E14" s="1" t="s">
        <v>15</v>
      </c>
      <c r="F14" s="4">
        <v>45604</v>
      </c>
      <c r="G14" s="5">
        <v>1.62</v>
      </c>
      <c r="J14" s="4">
        <v>45607</v>
      </c>
      <c r="K14" s="18">
        <f>SUMIF(F12:F58,"="&amp;J14,G12:G58)</f>
        <v>0</v>
      </c>
      <c r="L14" s="27"/>
    </row>
    <row r="15" spans="2:15" x14ac:dyDescent="0.2">
      <c r="B15" s="1" t="s">
        <v>12</v>
      </c>
      <c r="C15" s="13" t="s">
        <v>13</v>
      </c>
      <c r="D15" s="1" t="s">
        <v>16</v>
      </c>
      <c r="E15" s="1" t="s">
        <v>19</v>
      </c>
      <c r="F15" s="4">
        <v>45605</v>
      </c>
      <c r="G15" s="5">
        <v>1.21</v>
      </c>
      <c r="J15" s="4">
        <v>45608</v>
      </c>
      <c r="K15" s="18">
        <f>SUMIF(F13:F59,"="&amp;J15,G13:G59)</f>
        <v>4.3100000000000005</v>
      </c>
      <c r="L15" s="27"/>
    </row>
    <row r="16" spans="2:15" x14ac:dyDescent="0.2">
      <c r="B16" s="1" t="s">
        <v>12</v>
      </c>
      <c r="C16" s="13" t="s">
        <v>13</v>
      </c>
      <c r="D16" s="1" t="s">
        <v>21</v>
      </c>
      <c r="E16" s="1" t="s">
        <v>22</v>
      </c>
      <c r="F16" s="4">
        <v>45608</v>
      </c>
      <c r="G16" s="5">
        <v>1.75</v>
      </c>
      <c r="J16" s="4">
        <v>45609</v>
      </c>
      <c r="K16" s="18">
        <f>SUMIF(F14:F60,"="&amp;J16,G14:G60)</f>
        <v>1.81</v>
      </c>
      <c r="L16" s="27"/>
    </row>
    <row r="17" spans="2:12" x14ac:dyDescent="0.2">
      <c r="B17" s="1" t="s">
        <v>12</v>
      </c>
      <c r="C17" s="13" t="s">
        <v>13</v>
      </c>
      <c r="D17" s="1" t="s">
        <v>14</v>
      </c>
      <c r="E17" s="1" t="s">
        <v>22</v>
      </c>
      <c r="F17" s="4">
        <v>45608</v>
      </c>
      <c r="G17" s="5">
        <v>2.56</v>
      </c>
      <c r="J17" s="4">
        <v>45610</v>
      </c>
      <c r="K17" s="18">
        <f>SUMIF(F15:F61,"="&amp;J17,G15:G61)</f>
        <v>1.41</v>
      </c>
      <c r="L17" s="27"/>
    </row>
    <row r="18" spans="2:12" x14ac:dyDescent="0.2">
      <c r="B18" s="1" t="s">
        <v>12</v>
      </c>
      <c r="C18" s="13" t="s">
        <v>13</v>
      </c>
      <c r="D18" s="1" t="s">
        <v>17</v>
      </c>
      <c r="E18" s="1" t="s">
        <v>15</v>
      </c>
      <c r="F18" s="4">
        <v>45609</v>
      </c>
      <c r="G18" s="5">
        <v>1.81</v>
      </c>
      <c r="J18" s="4">
        <v>45611</v>
      </c>
      <c r="K18" s="18">
        <f>SUMIF(F16:F62,"="&amp;J18,G16:G62)</f>
        <v>5.28</v>
      </c>
      <c r="L18" s="27"/>
    </row>
    <row r="19" spans="2:12" x14ac:dyDescent="0.2">
      <c r="B19" s="1" t="s">
        <v>12</v>
      </c>
      <c r="C19" s="13" t="s">
        <v>13</v>
      </c>
      <c r="D19" s="1" t="s">
        <v>20</v>
      </c>
      <c r="E19" s="1" t="s">
        <v>15</v>
      </c>
      <c r="F19" s="4">
        <v>45610</v>
      </c>
      <c r="G19" s="5">
        <v>1.41</v>
      </c>
      <c r="J19" s="4">
        <v>45612</v>
      </c>
      <c r="K19" s="18">
        <f>SUMIF(F17:F63,"="&amp;J19,G17:G63)</f>
        <v>3.1799999999999997</v>
      </c>
      <c r="L19" s="27"/>
    </row>
    <row r="20" spans="2:12" x14ac:dyDescent="0.2">
      <c r="B20" s="1" t="s">
        <v>12</v>
      </c>
      <c r="C20" s="13" t="s">
        <v>13</v>
      </c>
      <c r="D20" s="1" t="s">
        <v>14</v>
      </c>
      <c r="E20" s="1" t="s">
        <v>15</v>
      </c>
      <c r="F20" s="4">
        <v>45611</v>
      </c>
      <c r="G20" s="5">
        <v>2.54</v>
      </c>
      <c r="J20" s="4">
        <v>45613</v>
      </c>
      <c r="K20" s="18">
        <f>SUMIF(F18:F64,"="&amp;J20,G18:G64)</f>
        <v>0</v>
      </c>
      <c r="L20" s="27"/>
    </row>
    <row r="21" spans="2:12" x14ac:dyDescent="0.2">
      <c r="B21" s="1" t="s">
        <v>12</v>
      </c>
      <c r="C21" s="13" t="s">
        <v>13</v>
      </c>
      <c r="D21" s="1" t="s">
        <v>16</v>
      </c>
      <c r="E21" s="1" t="s">
        <v>22</v>
      </c>
      <c r="F21" s="4">
        <v>45611</v>
      </c>
      <c r="G21" s="5">
        <v>2.74</v>
      </c>
      <c r="J21" s="4">
        <v>45614</v>
      </c>
      <c r="K21" s="18">
        <f>SUMIF(F19:F65,"="&amp;J21,G19:G65)</f>
        <v>4.6900000000000004</v>
      </c>
      <c r="L21" s="27"/>
    </row>
    <row r="22" spans="2:12" x14ac:dyDescent="0.2">
      <c r="B22" s="1" t="s">
        <v>12</v>
      </c>
      <c r="C22" s="13" t="s">
        <v>13</v>
      </c>
      <c r="D22" s="1" t="s">
        <v>20</v>
      </c>
      <c r="E22" s="1" t="s">
        <v>15</v>
      </c>
      <c r="F22" s="4">
        <v>45612</v>
      </c>
      <c r="G22" s="5">
        <v>0.98</v>
      </c>
      <c r="J22" s="4">
        <v>45615</v>
      </c>
      <c r="K22" s="18">
        <f>SUMIF(F20:F66,"="&amp;J22,G20:G66)</f>
        <v>6.05</v>
      </c>
      <c r="L22" s="27"/>
    </row>
    <row r="23" spans="2:12" x14ac:dyDescent="0.2">
      <c r="B23" s="1" t="s">
        <v>12</v>
      </c>
      <c r="C23" s="13" t="s">
        <v>13</v>
      </c>
      <c r="D23" s="1" t="s">
        <v>17</v>
      </c>
      <c r="E23" s="1" t="s">
        <v>15</v>
      </c>
      <c r="F23" s="4">
        <v>45612</v>
      </c>
      <c r="G23" s="5">
        <v>1.44</v>
      </c>
      <c r="J23" s="4">
        <v>45616</v>
      </c>
      <c r="K23" s="18">
        <f>SUMIF(F21:F67,"="&amp;J23,G21:G67)</f>
        <v>0</v>
      </c>
      <c r="L23" s="27"/>
    </row>
    <row r="24" spans="2:12" x14ac:dyDescent="0.2">
      <c r="B24" s="1" t="s">
        <v>12</v>
      </c>
      <c r="C24" s="13" t="s">
        <v>13</v>
      </c>
      <c r="D24" s="1" t="s">
        <v>20</v>
      </c>
      <c r="E24" s="1" t="s">
        <v>22</v>
      </c>
      <c r="F24" s="4">
        <v>45612</v>
      </c>
      <c r="G24" s="5">
        <v>0.76</v>
      </c>
      <c r="J24" s="4">
        <v>45617</v>
      </c>
      <c r="K24" s="18">
        <f>SUMIF(F22:F68,"="&amp;J24,G22:G68)</f>
        <v>0</v>
      </c>
      <c r="L24" s="27"/>
    </row>
    <row r="25" spans="2:12" x14ac:dyDescent="0.2">
      <c r="B25" s="1" t="s">
        <v>12</v>
      </c>
      <c r="C25" s="13" t="s">
        <v>13</v>
      </c>
      <c r="D25" s="1" t="s">
        <v>17</v>
      </c>
      <c r="E25" s="1" t="s">
        <v>15</v>
      </c>
      <c r="F25" s="4">
        <v>45614</v>
      </c>
      <c r="G25" s="5">
        <v>2.74</v>
      </c>
      <c r="J25" s="4">
        <v>45618</v>
      </c>
      <c r="K25" s="18">
        <f>SUMIF(F23:F69,"="&amp;J25,G23:G69)</f>
        <v>4.43</v>
      </c>
      <c r="L25" s="27"/>
    </row>
    <row r="26" spans="2:12" x14ac:dyDescent="0.2">
      <c r="B26" s="1" t="s">
        <v>12</v>
      </c>
      <c r="C26" s="13" t="s">
        <v>13</v>
      </c>
      <c r="D26" s="1" t="s">
        <v>16</v>
      </c>
      <c r="E26" s="1" t="s">
        <v>15</v>
      </c>
      <c r="F26" s="4">
        <v>45614</v>
      </c>
      <c r="G26" s="5">
        <v>1.95</v>
      </c>
      <c r="J26" s="4">
        <v>45619</v>
      </c>
      <c r="K26" s="18">
        <f>SUMIF(F24:F70,"="&amp;J26,G24:G70)</f>
        <v>0.83</v>
      </c>
      <c r="L26" s="27"/>
    </row>
    <row r="27" spans="2:12" x14ac:dyDescent="0.2">
      <c r="B27" s="1" t="s">
        <v>12</v>
      </c>
      <c r="C27" s="13" t="s">
        <v>13</v>
      </c>
      <c r="D27" s="1" t="s">
        <v>14</v>
      </c>
      <c r="E27" s="1" t="s">
        <v>15</v>
      </c>
      <c r="F27" s="4">
        <v>45615</v>
      </c>
      <c r="G27" s="5">
        <v>2.19</v>
      </c>
      <c r="J27" s="4">
        <v>45620</v>
      </c>
      <c r="K27" s="18">
        <f>SUMIF(F25:F71,"="&amp;J27,G25:G71)</f>
        <v>0</v>
      </c>
      <c r="L27" s="27"/>
    </row>
    <row r="28" spans="2:12" x14ac:dyDescent="0.2">
      <c r="B28" s="1" t="s">
        <v>12</v>
      </c>
      <c r="C28" s="13" t="s">
        <v>13</v>
      </c>
      <c r="D28" s="1" t="s">
        <v>20</v>
      </c>
      <c r="E28" s="1" t="s">
        <v>22</v>
      </c>
      <c r="F28" s="4">
        <v>45615</v>
      </c>
      <c r="G28" s="5">
        <v>1.99</v>
      </c>
      <c r="J28" s="4">
        <v>45621</v>
      </c>
      <c r="K28" s="18">
        <f>SUMIF(F26:F72,"="&amp;J28,G26:G72)</f>
        <v>3.9799999999999995</v>
      </c>
      <c r="L28" s="27"/>
    </row>
    <row r="29" spans="2:12" x14ac:dyDescent="0.2">
      <c r="B29" s="1" t="s">
        <v>12</v>
      </c>
      <c r="C29" s="13" t="s">
        <v>13</v>
      </c>
      <c r="D29" s="1" t="s">
        <v>21</v>
      </c>
      <c r="E29" s="1" t="s">
        <v>22</v>
      </c>
      <c r="F29" s="4">
        <v>45615</v>
      </c>
      <c r="G29" s="5">
        <v>1.87</v>
      </c>
      <c r="J29" s="4">
        <v>45622</v>
      </c>
      <c r="K29" s="18">
        <f>SUMIF(F27:F73,"="&amp;J29,G27:G73)</f>
        <v>5.1899999999999995</v>
      </c>
      <c r="L29" s="27"/>
    </row>
    <row r="30" spans="2:12" x14ac:dyDescent="0.2">
      <c r="B30" s="1" t="s">
        <v>12</v>
      </c>
      <c r="C30" s="13" t="s">
        <v>13</v>
      </c>
      <c r="D30" s="1" t="s">
        <v>16</v>
      </c>
      <c r="E30" s="1" t="s">
        <v>15</v>
      </c>
      <c r="F30" s="4">
        <v>45618</v>
      </c>
      <c r="G30" s="5">
        <v>1.67</v>
      </c>
      <c r="J30" s="4">
        <v>45623</v>
      </c>
      <c r="K30" s="18">
        <f>SUMIF(F28:F74,"="&amp;J30,G28:G74)</f>
        <v>7.6899999999999995</v>
      </c>
      <c r="L30" s="27"/>
    </row>
    <row r="31" spans="2:12" ht="15" customHeight="1" x14ac:dyDescent="0.2">
      <c r="B31" s="1" t="s">
        <v>12</v>
      </c>
      <c r="C31" s="13" t="s">
        <v>13</v>
      </c>
      <c r="D31" s="1" t="s">
        <v>20</v>
      </c>
      <c r="E31" s="1" t="s">
        <v>22</v>
      </c>
      <c r="F31" s="4">
        <v>45618</v>
      </c>
      <c r="G31" s="5">
        <v>2.76</v>
      </c>
      <c r="J31" s="4">
        <v>45624</v>
      </c>
      <c r="K31" s="18">
        <f>SUMIF(F29:F75,"="&amp;J31,G29:G75)</f>
        <v>12.020000000000001</v>
      </c>
      <c r="L31" s="27"/>
    </row>
    <row r="32" spans="2:12" x14ac:dyDescent="0.2">
      <c r="B32" s="1" t="s">
        <v>12</v>
      </c>
      <c r="C32" s="13" t="s">
        <v>13</v>
      </c>
      <c r="D32" s="1" t="s">
        <v>16</v>
      </c>
      <c r="E32" s="1" t="s">
        <v>15</v>
      </c>
      <c r="F32" s="4">
        <v>45619</v>
      </c>
      <c r="G32" s="5">
        <v>0.83</v>
      </c>
      <c r="J32" s="4">
        <v>45625</v>
      </c>
      <c r="K32" s="18">
        <f>SUMIF(F30:F76,"="&amp;J32,G30:G76)</f>
        <v>6.96</v>
      </c>
      <c r="L32" s="27"/>
    </row>
    <row r="33" spans="2:12" x14ac:dyDescent="0.2">
      <c r="B33" s="1" t="s">
        <v>12</v>
      </c>
      <c r="C33" s="13" t="s">
        <v>13</v>
      </c>
      <c r="D33" s="1" t="s">
        <v>17</v>
      </c>
      <c r="E33" s="1" t="s">
        <v>15</v>
      </c>
      <c r="F33" s="4">
        <v>45621</v>
      </c>
      <c r="G33" s="5">
        <v>0.81</v>
      </c>
      <c r="J33" s="4">
        <v>45626</v>
      </c>
      <c r="K33" s="18">
        <f>SUMIF(F31:F77,"="&amp;J33,G31:G77)</f>
        <v>2.68</v>
      </c>
      <c r="L33" s="27"/>
    </row>
    <row r="34" spans="2:12" x14ac:dyDescent="0.2">
      <c r="B34" s="1" t="s">
        <v>12</v>
      </c>
      <c r="C34" s="13" t="s">
        <v>13</v>
      </c>
      <c r="D34" s="1" t="s">
        <v>18</v>
      </c>
      <c r="E34" s="1" t="s">
        <v>15</v>
      </c>
      <c r="F34" s="4">
        <v>45621</v>
      </c>
      <c r="G34" s="5">
        <v>1.66</v>
      </c>
      <c r="L34" s="27"/>
    </row>
    <row r="35" spans="2:12" x14ac:dyDescent="0.2">
      <c r="B35" s="1" t="s">
        <v>12</v>
      </c>
      <c r="C35" s="13" t="s">
        <v>13</v>
      </c>
      <c r="D35" s="1" t="s">
        <v>18</v>
      </c>
      <c r="E35" s="1" t="s">
        <v>19</v>
      </c>
      <c r="F35" s="4">
        <v>45621</v>
      </c>
      <c r="G35" s="5">
        <v>1.51</v>
      </c>
    </row>
    <row r="36" spans="2:12" x14ac:dyDescent="0.2">
      <c r="B36" s="1" t="s">
        <v>12</v>
      </c>
      <c r="C36" s="13" t="s">
        <v>13</v>
      </c>
      <c r="D36" s="1" t="s">
        <v>16</v>
      </c>
      <c r="E36" s="1" t="s">
        <v>15</v>
      </c>
      <c r="F36" s="4">
        <v>45622</v>
      </c>
      <c r="G36" s="5">
        <v>2.0699999999999998</v>
      </c>
      <c r="J36" s="17" t="s">
        <v>31</v>
      </c>
      <c r="K36" s="17">
        <f>SUM(K3:K33)</f>
        <v>99.22999999999999</v>
      </c>
      <c r="L36" s="27"/>
    </row>
    <row r="37" spans="2:12" x14ac:dyDescent="0.2">
      <c r="B37" s="1" t="s">
        <v>12</v>
      </c>
      <c r="C37" s="13" t="s">
        <v>13</v>
      </c>
      <c r="D37" s="1" t="s">
        <v>21</v>
      </c>
      <c r="E37" s="1" t="s">
        <v>19</v>
      </c>
      <c r="F37" s="4">
        <v>45622</v>
      </c>
      <c r="G37" s="5">
        <v>3.12</v>
      </c>
    </row>
    <row r="38" spans="2:12" x14ac:dyDescent="0.2">
      <c r="B38" s="1" t="s">
        <v>12</v>
      </c>
      <c r="C38" s="13" t="s">
        <v>13</v>
      </c>
      <c r="D38" s="1" t="s">
        <v>16</v>
      </c>
      <c r="E38" s="1" t="s">
        <v>15</v>
      </c>
      <c r="F38" s="4">
        <v>45623</v>
      </c>
      <c r="G38" s="5">
        <v>0.84</v>
      </c>
    </row>
    <row r="39" spans="2:12" x14ac:dyDescent="0.2">
      <c r="B39" s="1" t="s">
        <v>12</v>
      </c>
      <c r="C39" s="13" t="s">
        <v>13</v>
      </c>
      <c r="D39" s="1" t="s">
        <v>16</v>
      </c>
      <c r="E39" s="1" t="s">
        <v>22</v>
      </c>
      <c r="F39" s="4">
        <v>45623</v>
      </c>
      <c r="G39" s="5">
        <v>1.71</v>
      </c>
    </row>
    <row r="40" spans="2:12" x14ac:dyDescent="0.2">
      <c r="B40" s="1" t="s">
        <v>12</v>
      </c>
      <c r="C40" s="13" t="s">
        <v>13</v>
      </c>
      <c r="D40" s="1" t="s">
        <v>16</v>
      </c>
      <c r="E40" s="1" t="s">
        <v>22</v>
      </c>
      <c r="F40" s="4">
        <v>45623</v>
      </c>
      <c r="G40" s="5">
        <v>3.2</v>
      </c>
    </row>
    <row r="41" spans="2:12" x14ac:dyDescent="0.2">
      <c r="B41" s="1" t="s">
        <v>12</v>
      </c>
      <c r="C41" s="13" t="s">
        <v>13</v>
      </c>
      <c r="D41" s="1" t="s">
        <v>18</v>
      </c>
      <c r="E41" s="1" t="s">
        <v>22</v>
      </c>
      <c r="F41" s="4">
        <v>45623</v>
      </c>
      <c r="G41" s="5">
        <v>1.94</v>
      </c>
    </row>
    <row r="42" spans="2:12" x14ac:dyDescent="0.2">
      <c r="B42" s="1" t="s">
        <v>12</v>
      </c>
      <c r="C42" s="13" t="s">
        <v>13</v>
      </c>
      <c r="D42" s="1" t="s">
        <v>20</v>
      </c>
      <c r="E42" s="1" t="s">
        <v>15</v>
      </c>
      <c r="F42" s="4">
        <v>45624</v>
      </c>
      <c r="G42" s="5">
        <v>3.26</v>
      </c>
    </row>
    <row r="43" spans="2:12" x14ac:dyDescent="0.2">
      <c r="B43" s="1" t="s">
        <v>12</v>
      </c>
      <c r="C43" s="13" t="s">
        <v>13</v>
      </c>
      <c r="D43" s="1" t="s">
        <v>16</v>
      </c>
      <c r="E43" s="1" t="s">
        <v>15</v>
      </c>
      <c r="F43" s="4">
        <v>45624</v>
      </c>
      <c r="G43" s="5">
        <v>3.73</v>
      </c>
    </row>
    <row r="44" spans="2:12" x14ac:dyDescent="0.2">
      <c r="B44" s="1" t="s">
        <v>12</v>
      </c>
      <c r="C44" s="13" t="s">
        <v>13</v>
      </c>
      <c r="D44" s="1" t="s">
        <v>18</v>
      </c>
      <c r="E44" s="1" t="s">
        <v>15</v>
      </c>
      <c r="F44" s="4">
        <v>45624</v>
      </c>
      <c r="G44" s="5">
        <v>1.79</v>
      </c>
    </row>
    <row r="45" spans="2:12" x14ac:dyDescent="0.2">
      <c r="B45" s="1" t="s">
        <v>12</v>
      </c>
      <c r="C45" s="13" t="s">
        <v>13</v>
      </c>
      <c r="D45" s="1" t="s">
        <v>17</v>
      </c>
      <c r="E45" s="1" t="s">
        <v>22</v>
      </c>
      <c r="F45" s="4">
        <v>45624</v>
      </c>
      <c r="G45" s="5">
        <v>3.24</v>
      </c>
    </row>
    <row r="46" spans="2:12" x14ac:dyDescent="0.2">
      <c r="B46" s="1" t="s">
        <v>12</v>
      </c>
      <c r="C46" s="13" t="s">
        <v>13</v>
      </c>
      <c r="D46" s="1" t="s">
        <v>14</v>
      </c>
      <c r="E46" s="1" t="s">
        <v>15</v>
      </c>
      <c r="F46" s="4">
        <v>45625</v>
      </c>
      <c r="G46" s="5">
        <v>3.43</v>
      </c>
    </row>
    <row r="47" spans="2:12" x14ac:dyDescent="0.2">
      <c r="B47" s="1" t="s">
        <v>12</v>
      </c>
      <c r="C47" s="13" t="s">
        <v>13</v>
      </c>
      <c r="D47" s="1" t="s">
        <v>16</v>
      </c>
      <c r="E47" s="1" t="s">
        <v>22</v>
      </c>
      <c r="F47" s="4">
        <v>45625</v>
      </c>
      <c r="G47" s="5">
        <v>3.53</v>
      </c>
    </row>
    <row r="48" spans="2:12" x14ac:dyDescent="0.2">
      <c r="B48" s="1" t="s">
        <v>12</v>
      </c>
      <c r="C48" s="13" t="s">
        <v>13</v>
      </c>
      <c r="D48" s="1" t="s">
        <v>21</v>
      </c>
      <c r="E48" s="1" t="s">
        <v>15</v>
      </c>
      <c r="F48" s="4">
        <v>45626</v>
      </c>
      <c r="G48" s="5">
        <v>2.68</v>
      </c>
    </row>
  </sheetData>
  <phoneticPr fontId="7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Nov-2024</vt:lpstr>
      <vt:lpstr>Logged hours Nov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Adrian Neumeyer</cp:lastModifiedBy>
  <dcterms:created xsi:type="dcterms:W3CDTF">2024-12-27T12:00:14Z</dcterms:created>
  <dcterms:modified xsi:type="dcterms:W3CDTF">2024-12-28T07:58:46Z</dcterms:modified>
</cp:coreProperties>
</file>